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80" windowHeight="8190" activeTab="0"/>
  </bookViews>
  <sheets>
    <sheet name=" " sheetId="1" r:id="rId1"/>
  </sheets>
  <definedNames>
    <definedName name="_xlnm.Print_Area" localSheetId="0">' '!$A$1:$D$69</definedName>
  </definedNames>
  <calcPr fullCalcOnLoad="1" refMode="R1C1"/>
</workbook>
</file>

<file path=xl/sharedStrings.xml><?xml version="1.0" encoding="utf-8"?>
<sst xmlns="http://schemas.openxmlformats.org/spreadsheetml/2006/main" count="130" uniqueCount="122">
  <si>
    <t>Приложение № 1</t>
  </si>
  <si>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</si>
  <si>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</si>
  <si>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</si>
  <si>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</si>
  <si>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</si>
  <si>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</si>
  <si>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</si>
  <si>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</si>
  <si>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</si>
  <si>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</si>
  <si>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</si>
  <si>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</si>
  <si>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</si>
  <si>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</si>
  <si>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Земельный налог</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</si>
  <si>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</si>
  <si>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</si>
  <si>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</si>
  <si>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</si>
  <si>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</si>
  <si>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</si>
  <si>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</si>
  <si>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</si>
  <si>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</si>
  <si>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</si>
  <si>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</si>
  <si>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</si>
  <si>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</si>
  <si>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</si>
  <si>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</si>
  <si>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</si>
  <si>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</si>
  <si>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</si>
  <si>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</si>
  <si>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</si>
  <si>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</si>
  <si>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</si>
  <si>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</si>
  <si>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</si>
  <si>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</si>
  <si>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</si>
  <si>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</si>
  <si>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</si>
  <si>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</si>
  <si>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</si>
  <si>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</si>
  <si>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</si>
  <si>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</si>
  <si>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</si>
  <si>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</si>
  <si>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</si>
  <si>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</si>
  <si>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</si>
  <si>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</si>
  <si>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</si>
  <si>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</si>
  <si>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</si>
  <si>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правонарушениях,предусмотренных отдельными законами ИО об адм.ответ-ти)</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</si>
  <si>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</si>
  <si>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</si>
  <si>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</si>
  <si>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</si>
  <si>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</si>
  <si>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</si>
  <si>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</si>
  <si>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</si>
  <si>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1 11 01050 13 0000 120</t>
  </si>
  <si>
    <t>(тыс.рублей)</t>
  </si>
  <si>
    <t>2 02 29999 13 0000 150</t>
  </si>
  <si>
    <t>2 02 30024 13 0000 150</t>
  </si>
  <si>
    <r>
      <t>Наименование</t>
    </r>
    <r>
      <rPr>
        <sz val="10"/>
        <rFont val="Arial"/>
        <family val="2"/>
      </rPr>
      <t xml:space="preserve"> </t>
    </r>
  </si>
  <si>
    <t xml:space="preserve">Прогнозируемые доходы бюджета Усть-Кутского муниципального образования (городского поселения) по классификации доходов бюджета РФ на 2020 год                                                                                                                                                      </t>
  </si>
  <si>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</si>
  <si>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</si>
  <si>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</si>
  <si>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</si>
  <si>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</si>
  <si>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</si>
  <si>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</si>
  <si>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</si>
  <si>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2 02 20077 13 0000 150</t>
  </si>
  <si>
    <t xml:space="preserve">       Субсидии на реализацию мероприятий перечня проектов народных инициатив</t>
  </si>
  <si>
    <t>2 02 16001 13 0000 150</t>
  </si>
  <si>
    <t>2 02 25016 13 0000 150</t>
  </si>
  <si>
    <t xml:space="preserve">      Субсидии местным бюджетам на реализацию программ формирования современной городской среды</t>
  </si>
  <si>
    <t xml:space="preserve">      Субсидии местным бюджетам в целях софинансирования расходных обязательств МО ИО  на реализацию мероприятий по обеспечению жильем молодых семей </t>
  </si>
  <si>
    <t xml:space="preserve">       Субсидии бюджетам городских поселений на софинансирование капитальных вложений в объекты муниципальной собственности (стр-во котельной на биотопливе в районе п."Бирюсинка")</t>
  </si>
  <si>
    <t xml:space="preserve">      Дотация бюджетам городских поселений на выравнивание уровня бюджетной обеспеченности (за счет средств района)</t>
  </si>
  <si>
    <t xml:space="preserve">      Субсидии бюджетам городских поселений на софинансирование капитальных вложений в объекты муниципальной собственности (стр-во водовода от водозабора "Федотьевский" до котельной по ул.Балахня) (ОБ)</t>
  </si>
  <si>
    <t>2 02 25497 13 0000 150</t>
  </si>
  <si>
    <t>2 02 25555 13 0000 150</t>
  </si>
  <si>
    <t>2 02 49999 13 0000 150</t>
  </si>
  <si>
    <t>2 07 05030 13 0000 180</t>
  </si>
  <si>
    <t xml:space="preserve">       Cубсидии бюджетам на реализацию мероприятий государственной программы Иркутской области "Охрана окружающей среды" на 2019-2024 годы, подпрограммы Иркутской области "Развитие водохозяйственного комплекса в Иркутской области на 2019-2024 годы"</t>
  </si>
  <si>
    <t xml:space="preserve">      Субсидии местным бюджетам на мероприятия по улучшению жилищных условий молодых семей </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</si>
  <si>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</si>
  <si>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1 16 01074 13 0000 140</t>
  </si>
  <si>
    <t>1 16 07010 13 0000 140</t>
  </si>
  <si>
    <t>1 16 07090 13 0000 140</t>
  </si>
  <si>
    <t>1 16 10032 13 0000 140</t>
  </si>
  <si>
    <t>1 16 10123 13 0000 140</t>
  </si>
  <si>
    <t>1 17 05050 13 1000 180</t>
  </si>
  <si>
    <t>1 13 02995 13 0000 130</t>
  </si>
  <si>
    <t xml:space="preserve">      Прочие доходы от компенсации затрат бюджетов городских поселений</t>
  </si>
  <si>
    <t xml:space="preserve">       Прочие межбюджетные трансферты в целях софинансирования расходных обязательств органов местного самоуправления, возникающих при выполненииполномочий по организации благоустройства территории поселения в пределах полномочий, установленных законодательством РФ (приобретение оборудования для кот."Курорт")</t>
  </si>
  <si>
    <t xml:space="preserve">       Прочие межбюджетные трансферты в целях софинансирования расходных обязательств органов местного самоуправления, возникающих при выполнении полномочий по организации благоустройства территории поселения в пределах полномочий, установленных законодательством РФ (комфортная среда РБ)</t>
  </si>
  <si>
    <t xml:space="preserve">      Прочие межбюджетные трансферты (мероприятия на восстановление мемориальных сооружений и объектов,увековечивающих память погибших при защите Отечества)</t>
  </si>
  <si>
    <t xml:space="preserve">       Прочие безвозмездные поступления</t>
  </si>
  <si>
    <t>1 14 06313 13 1000 430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</si>
  <si>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</si>
  <si>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</si>
  <si>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</si>
  <si>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</si>
  <si>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 xml:space="preserve">      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</si>
  <si>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</si>
  <si>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Прочие неналоговые доходы</t>
  </si>
  <si>
    <t xml:space="preserve">       Возврат остатков субсидий, субвенций и иных межбюджетных трансфертов, имеющих целевое назначение прошлых лет</t>
  </si>
  <si>
    <t>2 19 60010 13 0000 150</t>
  </si>
  <si>
    <t>2 19 25112 13 0000 150</t>
  </si>
  <si>
    <t xml:space="preserve">       Возврат остатков субсидий на софинансирование капитальных вложений в объекты муниципальной собственности из бюджетов городских поселений</t>
  </si>
  <si>
    <t>от 25.12.2020г. № 175/35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</si>
</sst>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2">
    <font>
      <sz val="10"/>
      <name val="Arial Cyr"/>
      <family val="0"/>
    </font>
    <font>
      <sz val="8"/>
      <name val="Arial Cyr"/>
      <family val="0"/>
    </font>
    <font>
      <sz val="12"/>
      <name val="Times New Roman"/>
      <family val="1"/>
    </font>
    <font>
      <sz val="9"/>
      <name val="Courier New"/>
      <family val="3"/>
    </font>
    <font>
      <sz val="9"/>
      <name val="Arial Cyr"/>
      <family val="0"/>
    </font>
    <font>
      <b/>
      <sz val="10"/>
      <name val="Arial"/>
      <family val="2"/>
    </font>
    <font>
      <sz val="10"/>
      <name val="Arial"/>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1">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pplyProtection="1">
      <alignment/>
      <protection locked="0"/>
    </xf>
    <xf numFmtId="0" fontId="2" fillId="0" borderId="0" xfId="0" applyFont="1" applyAlignment="1">
      <alignment/>
    </xf>
    <xf numFmtId="0" fontId="3" fillId="0" borderId="0" xfId="0" applyFont="1" applyBorder="1" applyAlignment="1">
      <alignment/>
    </xf>
    <xf numFmtId="3" fontId="5" fillId="0" borderId="10" xfId="0" applyNumberFormat="1" applyFont="1" applyFill="1" applyBorder="1" applyAlignment="1">
      <alignment horizontal="center" vertical="center" wrapText="1"/>
    </xf>
    <xf numFmtId="0" fontId="5" fillId="0" borderId="10" xfId="0" applyFont="1" applyBorder="1" applyAlignment="1">
      <alignment/>
    </xf>
    <xf numFmtId="0" fontId="6" fillId="0" borderId="10" xfId="0" applyFont="1" applyBorder="1" applyAlignment="1">
      <alignment/>
    </xf>
    <xf numFmtId="0" fontId="5" fillId="0" borderId="10" xfId="0" applyFont="1" applyBorder="1" applyAlignment="1">
      <alignment vertical="justify" wrapText="1"/>
    </xf>
    <xf numFmtId="176" fontId="5" fillId="0" borderId="10" xfId="0" applyNumberFormat="1" applyFont="1" applyFill="1" applyBorder="1" applyAlignment="1">
      <alignment/>
    </xf>
    <xf numFmtId="0" fontId="6" fillId="0" borderId="10" xfId="0" applyFont="1" applyBorder="1" applyAlignment="1">
      <alignment vertical="justify" wrapText="1"/>
    </xf>
    <xf numFmtId="176" fontId="6" fillId="0" borderId="10" xfId="0" applyNumberFormat="1" applyFont="1" applyFill="1" applyBorder="1" applyAlignment="1">
      <alignment/>
    </xf>
    <xf numFmtId="0" fontId="6" fillId="0" borderId="11" xfId="0" applyFont="1" applyBorder="1" applyAlignment="1">
      <alignment vertical="top" wrapText="1"/>
    </xf>
    <xf numFmtId="0" fontId="6" fillId="0" borderId="10" xfId="0" applyFont="1" applyBorder="1" applyAlignment="1">
      <alignment vertical="top" wrapText="1"/>
    </xf>
    <xf numFmtId="0" fontId="5" fillId="0" borderId="10" xfId="0" applyFont="1" applyBorder="1" applyAlignment="1">
      <alignment vertical="top" wrapText="1"/>
    </xf>
    <xf numFmtId="0" fontId="6" fillId="0" borderId="10" xfId="0" applyFont="1" applyBorder="1" applyAlignment="1">
      <alignment wrapText="1"/>
    </xf>
    <xf numFmtId="0" fontId="5" fillId="0" borderId="10" xfId="0" applyFont="1" applyFill="1" applyBorder="1" applyAlignment="1">
      <alignment vertical="top" wrapText="1"/>
    </xf>
    <xf numFmtId="0" fontId="6" fillId="0" borderId="10" xfId="0" applyFont="1" applyFill="1" applyBorder="1" applyAlignment="1">
      <alignment vertical="top" wrapText="1"/>
    </xf>
    <xf numFmtId="176" fontId="5" fillId="0" borderId="10" xfId="0" applyNumberFormat="1" applyFont="1" applyBorder="1" applyAlignment="1">
      <alignment/>
    </xf>
    <xf numFmtId="176" fontId="6" fillId="0" borderId="10" xfId="0" applyNumberFormat="1" applyFont="1" applyBorder="1" applyAlignment="1">
      <alignment/>
    </xf>
    <xf numFmtId="0" fontId="6" fillId="0" borderId="10" xfId="0" applyFont="1" applyFill="1" applyBorder="1" applyAlignment="1">
      <alignment/>
    </xf>
    <xf numFmtId="0" fontId="6" fillId="0" borderId="10" xfId="0" applyFont="1" applyFill="1" applyBorder="1" applyAlignment="1">
      <alignment wrapText="1"/>
    </xf>
    <xf numFmtId="176" fontId="6" fillId="0" borderId="10" xfId="0" applyNumberFormat="1" applyFont="1" applyFill="1" applyBorder="1" applyAlignment="1">
      <alignment wrapText="1"/>
    </xf>
    <xf numFmtId="176" fontId="5" fillId="0" borderId="10" xfId="0" applyNumberFormat="1" applyFont="1" applyFill="1" applyBorder="1" applyAlignment="1">
      <alignment wrapText="1"/>
    </xf>
    <xf numFmtId="49" fontId="6" fillId="0" borderId="10" xfId="0" applyNumberFormat="1" applyFont="1" applyFill="1" applyBorder="1" applyAlignment="1">
      <alignment vertical="justify"/>
    </xf>
    <xf numFmtId="3" fontId="6" fillId="0" borderId="10" xfId="0" applyNumberFormat="1" applyFont="1" applyFill="1" applyBorder="1" applyAlignment="1">
      <alignment/>
    </xf>
    <xf numFmtId="176" fontId="5" fillId="33" borderId="10" xfId="0" applyNumberFormat="1" applyFont="1" applyFill="1" applyBorder="1" applyAlignment="1">
      <alignment wrapText="1"/>
    </xf>
    <xf numFmtId="0" fontId="5" fillId="0" borderId="10" xfId="0" applyFont="1" applyFill="1" applyBorder="1" applyAlignment="1">
      <alignment vertical="top"/>
    </xf>
    <xf numFmtId="0" fontId="6" fillId="0" borderId="0" xfId="0" applyFont="1" applyAlignment="1">
      <alignment/>
    </xf>
    <xf numFmtId="0" fontId="6" fillId="0" borderId="0" xfId="0" applyFont="1" applyFill="1" applyAlignment="1">
      <alignment/>
    </xf>
    <xf numFmtId="0" fontId="7" fillId="0" borderId="10" xfId="0" applyFont="1" applyFill="1" applyBorder="1" applyAlignment="1">
      <alignment vertical="top" wrapText="1"/>
    </xf>
    <xf numFmtId="0" fontId="6" fillId="0" borderId="10" xfId="0" applyFont="1" applyFill="1" applyBorder="1" applyAlignment="1">
      <alignment vertical="top"/>
    </xf>
    <xf numFmtId="0" fontId="6" fillId="0" borderId="10" xfId="0" applyFont="1" applyBorder="1" applyAlignment="1">
      <alignment vertical="top"/>
    </xf>
    <xf numFmtId="0" fontId="3" fillId="0" borderId="0" xfId="0" applyFont="1" applyBorder="1" applyAlignment="1">
      <alignment/>
    </xf>
    <xf numFmtId="0" fontId="5" fillId="0" borderId="0" xfId="0" applyFont="1" applyAlignment="1">
      <alignment horizont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 fontId="5" fillId="0" borderId="10" xfId="0" applyNumberFormat="1" applyFont="1" applyFill="1" applyBorder="1" applyAlignment="1">
      <alignment vertical="center" wrapText="1"/>
    </xf>
    <xf numFmtId="0" fontId="3" fillId="0" borderId="0" xfId="0" applyFont="1" applyAlignment="1">
      <alignment/>
    </xf>
    <xf numFmtId="0" fontId="4"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1"/>
  <sheetViews>
    <sheetView tabSelected="1" zoomScalePageLayoutView="0" workbookViewId="0" topLeftCell="A1">
      <selection activeCell="G67" sqref="G67"/>
    </sheetView>
  </sheetViews>
  <sheetFormatPr defaultColWidth="9.00390625" defaultRowHeight="12.75"/>
  <cols>
    <col min="1" max="1" width="78.75390625" style="0" customWidth="1"/>
    <col min="3" max="3" width="21.875" style="0" customWidth="1"/>
    <col min="4" max="4" width="11.875" style="0" customWidth="1"/>
  </cols>
  <sheetData>
    <row r="1" spans="1:4" ht="12.75">
      <c r="A1" s="2"/>
      <c r="B1" s="5" t="s">
        <v>0</v>
      </c>
      <c r="C1" s="5"/>
      <c r="D1" s="5"/>
    </row>
    <row r="2" spans="1:4" ht="12.75">
      <c r="A2" s="2"/>
      <c r="B2" s="5" t="s">
        <v>1</v>
      </c>
      <c r="C2" s="5"/>
      <c r="D2" s="5"/>
    </row>
    <row r="3" spans="1:4" ht="12.75">
      <c r="A3" s="2"/>
      <c r="B3" s="5" t="s">
        <v>2</v>
      </c>
      <c r="C3" s="5"/>
      <c r="D3" s="5"/>
    </row>
    <row r="4" spans="1:4" ht="12.75">
      <c r="A4" s="2"/>
      <c r="B4" s="34" t="s">
        <v>3</v>
      </c>
      <c r="C4" s="34"/>
      <c r="D4" s="34"/>
    </row>
    <row r="5" spans="1:4" ht="12.75">
      <c r="A5" s="2"/>
      <c r="B5" s="39" t="s">
        <v>121</v>
      </c>
      <c r="C5" s="40"/>
      <c r="D5" s="40"/>
    </row>
    <row r="6" spans="1:4" ht="12.75">
      <c r="A6" s="2"/>
      <c r="B6" s="2"/>
      <c r="C6" s="2"/>
      <c r="D6" s="1"/>
    </row>
    <row r="7" spans="1:4" ht="33.75" customHeight="1">
      <c r="A7" s="35" t="s">
        <v>72</v>
      </c>
      <c r="B7" s="35"/>
      <c r="C7" s="35"/>
      <c r="D7" s="35"/>
    </row>
    <row r="8" spans="1:4" ht="12.75">
      <c r="A8" s="2"/>
      <c r="B8" s="2"/>
      <c r="C8" s="3"/>
      <c r="D8" s="2" t="s">
        <v>68</v>
      </c>
    </row>
    <row r="9" spans="1:4" ht="12.75">
      <c r="A9" s="36" t="s">
        <v>71</v>
      </c>
      <c r="B9" s="38" t="s">
        <v>4</v>
      </c>
      <c r="C9" s="38"/>
      <c r="D9" s="36" t="s">
        <v>5</v>
      </c>
    </row>
    <row r="10" spans="1:4" ht="76.5">
      <c r="A10" s="37"/>
      <c r="B10" s="6" t="s">
        <v>6</v>
      </c>
      <c r="C10" s="6" t="s">
        <v>7</v>
      </c>
      <c r="D10" s="37"/>
    </row>
    <row r="11" spans="1:4" ht="12.75">
      <c r="A11" s="7" t="s">
        <v>8</v>
      </c>
      <c r="B11" s="8"/>
      <c r="C11" s="8"/>
      <c r="D11" s="7"/>
    </row>
    <row r="12" spans="1:4" ht="12.75">
      <c r="A12" s="9" t="s">
        <v>9</v>
      </c>
      <c r="B12" s="8">
        <v>182</v>
      </c>
      <c r="C12" s="8" t="s">
        <v>10</v>
      </c>
      <c r="D12" s="10">
        <f>D13</f>
        <v>215335.2</v>
      </c>
    </row>
    <row r="13" spans="1:4" ht="12.75">
      <c r="A13" s="11" t="s">
        <v>11</v>
      </c>
      <c r="B13" s="8">
        <v>182</v>
      </c>
      <c r="C13" s="8" t="s">
        <v>12</v>
      </c>
      <c r="D13" s="12">
        <f>203335.2+12000</f>
        <v>215335.2</v>
      </c>
    </row>
    <row r="14" spans="1:4" ht="12.75">
      <c r="A14" s="9" t="s">
        <v>31</v>
      </c>
      <c r="B14" s="8">
        <v>100</v>
      </c>
      <c r="C14" s="8" t="s">
        <v>33</v>
      </c>
      <c r="D14" s="10">
        <f>D15+D16+D17+D18</f>
        <v>13620.1</v>
      </c>
    </row>
    <row r="15" spans="1:4" ht="49.5" customHeight="1">
      <c r="A15" s="13" t="s">
        <v>38</v>
      </c>
      <c r="B15" s="8">
        <v>100</v>
      </c>
      <c r="C15" s="8" t="s">
        <v>32</v>
      </c>
      <c r="D15" s="12">
        <f>6860.9-465.3</f>
        <v>6395.599999999999</v>
      </c>
    </row>
    <row r="16" spans="1:4" ht="60" customHeight="1">
      <c r="A16" s="14" t="s">
        <v>39</v>
      </c>
      <c r="B16" s="8">
        <v>100</v>
      </c>
      <c r="C16" s="8" t="s">
        <v>34</v>
      </c>
      <c r="D16" s="12">
        <f>35.3+4.9</f>
        <v>40.199999999999996</v>
      </c>
    </row>
    <row r="17" spans="1:4" ht="48" customHeight="1">
      <c r="A17" s="14" t="s">
        <v>40</v>
      </c>
      <c r="B17" s="8">
        <v>100</v>
      </c>
      <c r="C17" s="8" t="s">
        <v>35</v>
      </c>
      <c r="D17" s="12">
        <f>8961.6-708.5</f>
        <v>8253.1</v>
      </c>
    </row>
    <row r="18" spans="1:4" ht="47.25" customHeight="1">
      <c r="A18" s="14" t="s">
        <v>41</v>
      </c>
      <c r="B18" s="8">
        <v>100</v>
      </c>
      <c r="C18" s="8" t="s">
        <v>36</v>
      </c>
      <c r="D18" s="12">
        <f>-885.4-183.4</f>
        <v>-1068.8</v>
      </c>
    </row>
    <row r="19" spans="1:4" ht="12.75">
      <c r="A19" s="15" t="s">
        <v>13</v>
      </c>
      <c r="B19" s="8">
        <v>182</v>
      </c>
      <c r="C19" s="8" t="s">
        <v>14</v>
      </c>
      <c r="D19" s="10">
        <f>D20+D21</f>
        <v>58405.399999999994</v>
      </c>
    </row>
    <row r="20" spans="1:4" ht="25.5">
      <c r="A20" s="14" t="s">
        <v>42</v>
      </c>
      <c r="B20" s="8">
        <v>182</v>
      </c>
      <c r="C20" s="8" t="s">
        <v>59</v>
      </c>
      <c r="D20" s="12">
        <f>25337.7-3500</f>
        <v>21837.7</v>
      </c>
    </row>
    <row r="21" spans="1:4" ht="12.75">
      <c r="A21" s="14" t="s">
        <v>15</v>
      </c>
      <c r="B21" s="8">
        <v>182</v>
      </c>
      <c r="C21" s="8" t="s">
        <v>37</v>
      </c>
      <c r="D21" s="12">
        <f>D22+D23</f>
        <v>36567.7</v>
      </c>
    </row>
    <row r="22" spans="1:4" ht="25.5">
      <c r="A22" s="14" t="s">
        <v>64</v>
      </c>
      <c r="B22" s="8">
        <v>182</v>
      </c>
      <c r="C22" s="8" t="s">
        <v>62</v>
      </c>
      <c r="D22" s="12">
        <f>31568.9-2000+219.1</f>
        <v>29788</v>
      </c>
    </row>
    <row r="23" spans="1:4" ht="25.5">
      <c r="A23" s="14" t="s">
        <v>65</v>
      </c>
      <c r="B23" s="16">
        <v>182</v>
      </c>
      <c r="C23" s="16" t="s">
        <v>63</v>
      </c>
      <c r="D23" s="12">
        <f>10279.7-3500</f>
        <v>6779.700000000001</v>
      </c>
    </row>
    <row r="24" spans="1:4" ht="12.75">
      <c r="A24" s="15" t="s">
        <v>16</v>
      </c>
      <c r="B24" s="11">
        <v>182</v>
      </c>
      <c r="C24" s="16" t="s">
        <v>17</v>
      </c>
      <c r="D24" s="10">
        <f>D25</f>
        <v>7.8</v>
      </c>
    </row>
    <row r="25" spans="1:4" ht="12.75">
      <c r="A25" s="14" t="s">
        <v>18</v>
      </c>
      <c r="B25" s="11">
        <v>182</v>
      </c>
      <c r="C25" s="16" t="s">
        <v>43</v>
      </c>
      <c r="D25" s="12">
        <f>5.8+2</f>
        <v>7.8</v>
      </c>
    </row>
    <row r="26" spans="1:4" ht="12.75">
      <c r="A26" s="17" t="s">
        <v>19</v>
      </c>
      <c r="B26" s="11">
        <v>952</v>
      </c>
      <c r="C26" s="16" t="s">
        <v>20</v>
      </c>
      <c r="D26" s="10">
        <f>D27</f>
        <v>27.19999999999999</v>
      </c>
    </row>
    <row r="27" spans="1:4" ht="55.5" customHeight="1">
      <c r="A27" s="18" t="s">
        <v>30</v>
      </c>
      <c r="B27" s="16">
        <v>952</v>
      </c>
      <c r="C27" s="16" t="s">
        <v>21</v>
      </c>
      <c r="D27" s="12">
        <f>181.1-153.9</f>
        <v>27.19999999999999</v>
      </c>
    </row>
    <row r="28" spans="1:4" ht="25.5">
      <c r="A28" s="15" t="s">
        <v>29</v>
      </c>
      <c r="B28" s="16">
        <v>952</v>
      </c>
      <c r="C28" s="8" t="s">
        <v>22</v>
      </c>
      <c r="D28" s="19">
        <f>D30+D32+D33+D31+D29</f>
        <v>35071.299999999996</v>
      </c>
    </row>
    <row r="29" spans="1:4" ht="38.25">
      <c r="A29" s="14" t="s">
        <v>66</v>
      </c>
      <c r="B29" s="16">
        <v>952</v>
      </c>
      <c r="C29" s="8" t="s">
        <v>67</v>
      </c>
      <c r="D29" s="20">
        <v>0</v>
      </c>
    </row>
    <row r="30" spans="1:4" ht="51">
      <c r="A30" s="18" t="s">
        <v>46</v>
      </c>
      <c r="B30" s="16">
        <v>952</v>
      </c>
      <c r="C30" s="22" t="s">
        <v>44</v>
      </c>
      <c r="D30" s="23">
        <f>23135.6-8000</f>
        <v>15135.599999999999</v>
      </c>
    </row>
    <row r="31" spans="1:4" ht="51">
      <c r="A31" s="18" t="s">
        <v>61</v>
      </c>
      <c r="B31" s="16">
        <v>952</v>
      </c>
      <c r="C31" s="22" t="s">
        <v>60</v>
      </c>
      <c r="D31" s="23">
        <f>651.2+748.8</f>
        <v>1400</v>
      </c>
    </row>
    <row r="32" spans="1:4" ht="25.5">
      <c r="A32" s="18" t="s">
        <v>47</v>
      </c>
      <c r="B32" s="16">
        <v>952</v>
      </c>
      <c r="C32" s="21" t="s">
        <v>45</v>
      </c>
      <c r="D32" s="23">
        <f>15009.1-3500</f>
        <v>11509.1</v>
      </c>
    </row>
    <row r="33" spans="1:4" ht="51">
      <c r="A33" s="18" t="s">
        <v>48</v>
      </c>
      <c r="B33" s="16">
        <v>952</v>
      </c>
      <c r="C33" s="21" t="s">
        <v>51</v>
      </c>
      <c r="D33" s="23">
        <f>10526.6-3500</f>
        <v>7026.6</v>
      </c>
    </row>
    <row r="34" spans="1:4" ht="63.75">
      <c r="A34" s="17" t="s">
        <v>50</v>
      </c>
      <c r="B34" s="16">
        <v>952</v>
      </c>
      <c r="C34" s="21" t="s">
        <v>49</v>
      </c>
      <c r="D34" s="24">
        <v>2285</v>
      </c>
    </row>
    <row r="35" spans="1:4" ht="38.25">
      <c r="A35" s="17" t="s">
        <v>52</v>
      </c>
      <c r="B35" s="16">
        <v>952</v>
      </c>
      <c r="C35" s="21" t="s">
        <v>53</v>
      </c>
      <c r="D35" s="24">
        <f>1663.8+3000</f>
        <v>4663.8</v>
      </c>
    </row>
    <row r="36" spans="1:4" ht="50.25" customHeight="1">
      <c r="A36" s="17" t="s">
        <v>110</v>
      </c>
      <c r="B36" s="16">
        <v>952</v>
      </c>
      <c r="C36" s="21" t="s">
        <v>109</v>
      </c>
      <c r="D36" s="24">
        <v>4.5</v>
      </c>
    </row>
    <row r="37" spans="1:4" ht="32.25" customHeight="1">
      <c r="A37" s="17" t="s">
        <v>54</v>
      </c>
      <c r="B37" s="16">
        <v>952</v>
      </c>
      <c r="C37" s="21" t="s">
        <v>55</v>
      </c>
      <c r="D37" s="24">
        <f>125-85</f>
        <v>40</v>
      </c>
    </row>
    <row r="38" spans="1:4" ht="25.5">
      <c r="A38" s="17" t="s">
        <v>73</v>
      </c>
      <c r="B38" s="16">
        <v>952</v>
      </c>
      <c r="C38" s="21" t="s">
        <v>74</v>
      </c>
      <c r="D38" s="24">
        <f>289.1+35</f>
        <v>324.1</v>
      </c>
    </row>
    <row r="39" spans="1:4" ht="12.75">
      <c r="A39" s="17" t="s">
        <v>104</v>
      </c>
      <c r="B39" s="16">
        <v>952</v>
      </c>
      <c r="C39" s="21" t="s">
        <v>103</v>
      </c>
      <c r="D39" s="24">
        <f>219.1+2067.4</f>
        <v>2286.5</v>
      </c>
    </row>
    <row r="40" spans="1:4" ht="38.25">
      <c r="A40" s="15" t="s">
        <v>76</v>
      </c>
      <c r="B40" s="16">
        <v>952</v>
      </c>
      <c r="C40" s="8" t="s">
        <v>75</v>
      </c>
      <c r="D40" s="24">
        <f>8533.9-1500</f>
        <v>7033.9</v>
      </c>
    </row>
    <row r="41" spans="1:4" ht="38.25">
      <c r="A41" s="15" t="s">
        <v>111</v>
      </c>
      <c r="B41" s="16">
        <v>952</v>
      </c>
      <c r="C41" t="s">
        <v>77</v>
      </c>
      <c r="D41" s="24">
        <v>50</v>
      </c>
    </row>
    <row r="42" spans="1:4" ht="51">
      <c r="A42" s="15" t="s">
        <v>96</v>
      </c>
      <c r="B42" s="16">
        <v>952</v>
      </c>
      <c r="C42" s="8" t="s">
        <v>97</v>
      </c>
      <c r="D42" s="24">
        <v>25</v>
      </c>
    </row>
    <row r="43" spans="1:4" ht="51">
      <c r="A43" s="15" t="s">
        <v>112</v>
      </c>
      <c r="B43" s="16">
        <v>952</v>
      </c>
      <c r="C43" s="8" t="s">
        <v>98</v>
      </c>
      <c r="D43" s="24">
        <v>57.4</v>
      </c>
    </row>
    <row r="44" spans="1:4" ht="51">
      <c r="A44" s="15" t="s">
        <v>113</v>
      </c>
      <c r="B44" s="16">
        <v>952</v>
      </c>
      <c r="C44" s="8" t="s">
        <v>99</v>
      </c>
      <c r="D44" s="24">
        <v>6.8</v>
      </c>
    </row>
    <row r="45" spans="1:4" ht="51">
      <c r="A45" s="15" t="s">
        <v>114</v>
      </c>
      <c r="B45" s="16">
        <v>952</v>
      </c>
      <c r="C45" s="8" t="s">
        <v>100</v>
      </c>
      <c r="D45" s="24">
        <v>68.3</v>
      </c>
    </row>
    <row r="46" spans="1:4" ht="51">
      <c r="A46" s="15" t="s">
        <v>115</v>
      </c>
      <c r="B46" s="16">
        <v>0</v>
      </c>
      <c r="C46" s="8" t="s">
        <v>101</v>
      </c>
      <c r="D46" s="24">
        <v>58.3</v>
      </c>
    </row>
    <row r="47" spans="1:4" ht="12.75">
      <c r="A47" s="15" t="s">
        <v>116</v>
      </c>
      <c r="B47" s="16">
        <v>952</v>
      </c>
      <c r="C47" s="33" t="s">
        <v>102</v>
      </c>
      <c r="D47" s="24">
        <v>227.9</v>
      </c>
    </row>
    <row r="48" spans="1:4" ht="12.75">
      <c r="A48" s="17" t="s">
        <v>23</v>
      </c>
      <c r="B48" s="25" t="s">
        <v>24</v>
      </c>
      <c r="C48" s="21" t="s">
        <v>25</v>
      </c>
      <c r="D48" s="10">
        <f>D12+D19+D28+D38+D35+D34+D24+D26+D40+D37+D14+D41+D39+D42+D43+D44+D45+D46+D47+D36</f>
        <v>339598.49999999994</v>
      </c>
    </row>
    <row r="49" spans="1:4" ht="12.75">
      <c r="A49" s="17" t="s">
        <v>26</v>
      </c>
      <c r="B49" s="25" t="s">
        <v>24</v>
      </c>
      <c r="C49" s="21" t="s">
        <v>27</v>
      </c>
      <c r="D49" s="10">
        <f>D50+D54+D60+D61+D62+D51+D57+D58+D52+D55+D56+D53+D64+D66+D63+D65+D59+D67+D68</f>
        <v>337086.2</v>
      </c>
    </row>
    <row r="50" spans="1:4" ht="25.5">
      <c r="A50" s="17" t="s">
        <v>88</v>
      </c>
      <c r="B50" s="21">
        <v>952</v>
      </c>
      <c r="C50" s="26" t="s">
        <v>83</v>
      </c>
      <c r="D50" s="24">
        <f>27852.6+5541.4</f>
        <v>33394</v>
      </c>
    </row>
    <row r="51" spans="1:4" ht="38.25">
      <c r="A51" s="31" t="s">
        <v>89</v>
      </c>
      <c r="B51" s="21">
        <v>952</v>
      </c>
      <c r="C51" s="26" t="s">
        <v>81</v>
      </c>
      <c r="D51" s="24">
        <f>10592.5+5697.1-510.2</f>
        <v>15779.4</v>
      </c>
    </row>
    <row r="52" spans="1:4" ht="38.25">
      <c r="A52" s="31" t="s">
        <v>87</v>
      </c>
      <c r="B52" s="21">
        <v>952</v>
      </c>
      <c r="C52" s="26" t="s">
        <v>81</v>
      </c>
      <c r="D52" s="24">
        <v>27329.1</v>
      </c>
    </row>
    <row r="53" spans="1:4" ht="51">
      <c r="A53" s="31" t="s">
        <v>94</v>
      </c>
      <c r="B53" s="21">
        <v>952</v>
      </c>
      <c r="C53" s="26" t="s">
        <v>84</v>
      </c>
      <c r="D53" s="27">
        <f>56967.6-11963.2-45004.4</f>
        <v>0</v>
      </c>
    </row>
    <row r="54" spans="1:4" ht="27" customHeight="1">
      <c r="A54" s="17" t="s">
        <v>78</v>
      </c>
      <c r="B54" s="21">
        <v>952</v>
      </c>
      <c r="C54" s="26" t="s">
        <v>79</v>
      </c>
      <c r="D54" s="27">
        <v>161745.2</v>
      </c>
    </row>
    <row r="55" spans="1:4" ht="27" customHeight="1">
      <c r="A55" s="31" t="s">
        <v>86</v>
      </c>
      <c r="B55" s="21">
        <v>952</v>
      </c>
      <c r="C55" s="26" t="s">
        <v>90</v>
      </c>
      <c r="D55" s="27">
        <v>11751.5</v>
      </c>
    </row>
    <row r="56" spans="1:4" ht="27" customHeight="1">
      <c r="A56" s="17" t="s">
        <v>85</v>
      </c>
      <c r="B56" s="21">
        <v>952</v>
      </c>
      <c r="C56" s="26" t="s">
        <v>91</v>
      </c>
      <c r="D56" s="27">
        <f>20924.6-1790.5</f>
        <v>19134.1</v>
      </c>
    </row>
    <row r="57" spans="1:4" ht="38.25" customHeight="1">
      <c r="A57" s="17" t="s">
        <v>80</v>
      </c>
      <c r="B57" s="21">
        <v>952</v>
      </c>
      <c r="C57" s="26" t="s">
        <v>69</v>
      </c>
      <c r="D57" s="27">
        <f>52243.3-2202.2</f>
        <v>50041.100000000006</v>
      </c>
    </row>
    <row r="58" spans="1:4" ht="27.75" customHeight="1">
      <c r="A58" s="31" t="s">
        <v>82</v>
      </c>
      <c r="B58" s="21">
        <v>952</v>
      </c>
      <c r="C58" s="26" t="s">
        <v>69</v>
      </c>
      <c r="D58" s="27">
        <f>11468+3532</f>
        <v>15000</v>
      </c>
    </row>
    <row r="59" spans="1:4" ht="27.75" customHeight="1">
      <c r="A59" s="31" t="s">
        <v>95</v>
      </c>
      <c r="B59" s="21">
        <v>952</v>
      </c>
      <c r="C59" s="26" t="s">
        <v>69</v>
      </c>
      <c r="D59" s="27">
        <v>94</v>
      </c>
    </row>
    <row r="60" spans="1:4" ht="51.75" customHeight="1">
      <c r="A60" s="17" t="s">
        <v>56</v>
      </c>
      <c r="B60" s="21">
        <v>952</v>
      </c>
      <c r="C60" s="21" t="s">
        <v>70</v>
      </c>
      <c r="D60" s="24">
        <f>384.8+74.1</f>
        <v>458.9</v>
      </c>
    </row>
    <row r="61" spans="1:4" ht="51.75" customHeight="1">
      <c r="A61" s="17" t="s">
        <v>57</v>
      </c>
      <c r="B61" s="21">
        <v>952</v>
      </c>
      <c r="C61" s="21" t="s">
        <v>70</v>
      </c>
      <c r="D61" s="24">
        <f>48.1+5.5</f>
        <v>53.6</v>
      </c>
    </row>
    <row r="62" spans="1:4" ht="76.5" customHeight="1">
      <c r="A62" s="17" t="s">
        <v>58</v>
      </c>
      <c r="B62" s="21">
        <v>952</v>
      </c>
      <c r="C62" s="21" t="s">
        <v>70</v>
      </c>
      <c r="D62" s="24">
        <v>0.7</v>
      </c>
    </row>
    <row r="63" spans="1:4" ht="66" customHeight="1">
      <c r="A63" s="17" t="s">
        <v>105</v>
      </c>
      <c r="B63" s="21">
        <v>952</v>
      </c>
      <c r="C63" s="21" t="s">
        <v>92</v>
      </c>
      <c r="D63" s="24">
        <f>7732.7-6286.5</f>
        <v>1446.1999999999998</v>
      </c>
    </row>
    <row r="64" spans="1:4" ht="53.25" customHeight="1">
      <c r="A64" s="17" t="s">
        <v>106</v>
      </c>
      <c r="B64" s="21">
        <v>952</v>
      </c>
      <c r="C64" s="21" t="s">
        <v>92</v>
      </c>
      <c r="D64" s="24">
        <f>3964.3-2761.4</f>
        <v>1202.9</v>
      </c>
    </row>
    <row r="65" spans="1:4" ht="41.25" customHeight="1">
      <c r="A65" s="17" t="s">
        <v>107</v>
      </c>
      <c r="B65" s="21">
        <v>952</v>
      </c>
      <c r="C65" s="21" t="s">
        <v>92</v>
      </c>
      <c r="D65" s="24">
        <v>1846</v>
      </c>
    </row>
    <row r="66" spans="1:4" ht="14.25" customHeight="1">
      <c r="A66" s="17" t="s">
        <v>108</v>
      </c>
      <c r="B66" s="32">
        <v>952</v>
      </c>
      <c r="C66" s="32" t="s">
        <v>93</v>
      </c>
      <c r="D66" s="24">
        <f>71+25</f>
        <v>96</v>
      </c>
    </row>
    <row r="67" spans="1:4" ht="27" customHeight="1">
      <c r="A67" s="17" t="s">
        <v>117</v>
      </c>
      <c r="B67" s="21">
        <v>952</v>
      </c>
      <c r="C67" s="21" t="s">
        <v>118</v>
      </c>
      <c r="D67" s="24">
        <v>-2067.4</v>
      </c>
    </row>
    <row r="68" spans="1:4" ht="29.25" customHeight="1">
      <c r="A68" s="17" t="s">
        <v>120</v>
      </c>
      <c r="B68" s="21">
        <v>952</v>
      </c>
      <c r="C68" s="21" t="s">
        <v>119</v>
      </c>
      <c r="D68" s="24">
        <v>-219.1</v>
      </c>
    </row>
    <row r="69" spans="1:4" ht="12.75">
      <c r="A69" s="28" t="s">
        <v>28</v>
      </c>
      <c r="B69" s="21"/>
      <c r="C69" s="21"/>
      <c r="D69" s="10">
        <f>D48+D49</f>
        <v>676684.7</v>
      </c>
    </row>
    <row r="70" spans="1:4" ht="12.75">
      <c r="A70" s="29"/>
      <c r="B70" s="29"/>
      <c r="C70" s="29"/>
      <c r="D70" s="30"/>
    </row>
    <row r="71" ht="15.75">
      <c r="A71" s="4"/>
    </row>
  </sheetData>
  <sheetProtection/>
  <mergeCells count="6">
    <mergeCell ref="B4:D4"/>
    <mergeCell ref="A7:D7"/>
    <mergeCell ref="A9:A10"/>
    <mergeCell ref="B9:C9"/>
    <mergeCell ref="D9:D10"/>
    <mergeCell ref="B5:D5"/>
  </mergeCells>
  <printOptions/>
  <pageMargins left="0.46" right="0.44" top="0.38" bottom="0.32" header="0.17" footer="0.21"/>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www.PHILka.RU</dc:creator>
  <cp:keywords/>
  <dc:description/>
  <cp:lastModifiedBy>irev</cp:lastModifiedBy>
  <cp:lastPrinted>2021-01-12T02:13:45Z</cp:lastPrinted>
  <dcterms:created xsi:type="dcterms:W3CDTF">2012-11-13T02:36:52Z</dcterms:created>
  <dcterms:modified xsi:type="dcterms:W3CDTF">2021-01-22T04:34:26Z</dcterms:modified>
  <cp:category/>
  <cp:version/>
  <cp:contentType/>
  <cp:contentStatus/>
</cp:coreProperties>
</file>